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showInkAnnotation="0" codeName="ThisWorkbook" autoCompressPictures="0"/>
  <mc:AlternateContent xmlns:mc="http://schemas.openxmlformats.org/markup-compatibility/2006">
    <mc:Choice Requires="x15">
      <x15ac:absPath xmlns:x15ac="http://schemas.microsoft.com/office/spreadsheetml/2010/11/ac" url="G:\BSS\Laufende_Projekte\Laufende_Projekte\EDK Kostenerhebung HF 2025 (2520)\3_Materialien\Berechnungen für Konferenz HF\"/>
    </mc:Choice>
  </mc:AlternateContent>
  <xr:revisionPtr revIDLastSave="0" documentId="13_ncr:1_{56D216B6-685A-4C8F-A755-B4EFBD3D5D6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Übersicht" sheetId="14" r:id="rId1"/>
    <sheet name="Dateneingabe_OnlineDB" sheetId="15" r:id="rId2"/>
    <sheet name="Datenauswertung" sheetId="17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100" i="15" l="1"/>
  <c r="B99" i="15"/>
  <c r="B98" i="15"/>
  <c r="B97" i="15"/>
  <c r="B96" i="15"/>
  <c r="B95" i="15"/>
  <c r="B92" i="15"/>
  <c r="B91" i="15"/>
  <c r="B90" i="15"/>
  <c r="B89" i="15"/>
  <c r="B39" i="15" l="1"/>
  <c r="B108" i="15" s="1"/>
  <c r="B117" i="15"/>
  <c r="B112" i="15"/>
  <c r="B116" i="15"/>
  <c r="B115" i="15"/>
  <c r="B114" i="15"/>
  <c r="B113" i="15"/>
  <c r="B107" i="15"/>
  <c r="B70" i="15"/>
  <c r="B65" i="15"/>
  <c r="B54" i="15"/>
  <c r="B49" i="15"/>
  <c r="B45" i="15"/>
  <c r="B34" i="15"/>
  <c r="B21" i="15"/>
  <c r="B109" i="15" l="1"/>
  <c r="B93" i="15"/>
  <c r="B118" i="15"/>
  <c r="B101" i="15"/>
  <c r="B106" i="15"/>
  <c r="B110" i="15" s="1"/>
  <c r="B72" i="15"/>
  <c r="B56" i="15"/>
  <c r="B73" i="15" l="1"/>
  <c r="B103" i="15"/>
  <c r="B120" i="15"/>
  <c r="D28" i="17"/>
  <c r="D29" i="17" s="1"/>
  <c r="D33" i="17" s="1"/>
  <c r="D22" i="17"/>
  <c r="D13" i="17"/>
  <c r="D11" i="17"/>
  <c r="D12" i="17"/>
  <c r="D10" i="17"/>
  <c r="D9" i="17"/>
  <c r="G35" i="17"/>
  <c r="G34" i="17"/>
  <c r="G33" i="17"/>
  <c r="G32" i="17"/>
  <c r="D15" i="17" l="1"/>
  <c r="D16" i="17" s="1"/>
  <c r="D18" i="17" s="1"/>
  <c r="D21" i="17" s="1"/>
  <c r="D25" i="17" s="1"/>
  <c r="D34" i="17" l="1"/>
  <c r="D36" i="17" s="1"/>
  <c r="D37" i="17" s="1"/>
  <c r="D40" i="17" s="1"/>
</calcChain>
</file>

<file path=xl/sharedStrings.xml><?xml version="1.0" encoding="utf-8"?>
<sst xmlns="http://schemas.openxmlformats.org/spreadsheetml/2006/main" count="168" uniqueCount="141">
  <si>
    <t>Teil I: Grunddaten</t>
  </si>
  <si>
    <t>Stammdaten</t>
  </si>
  <si>
    <t>Kanton</t>
  </si>
  <si>
    <t>Institution</t>
  </si>
  <si>
    <t>Bereich:</t>
  </si>
  <si>
    <t>Bildungsgang:</t>
  </si>
  <si>
    <t>Pensum:</t>
  </si>
  <si>
    <t>Modell:</t>
  </si>
  <si>
    <t>Gesamte Ausbildunsgdauer in Jahren:</t>
  </si>
  <si>
    <t>Präsenzlektionen pro Bildungsgang:</t>
  </si>
  <si>
    <t>Lektiondauer:</t>
  </si>
  <si>
    <t>Klassenteilung:</t>
  </si>
  <si>
    <t>Anzahl Untergruppen:</t>
  </si>
  <si>
    <t>Leistungsdaten</t>
  </si>
  <si>
    <t>Präsenzlektionen Geschäftsjahr:</t>
  </si>
  <si>
    <t>Anzahl Studierende:</t>
  </si>
  <si>
    <t>Anzahl Klassen:</t>
  </si>
  <si>
    <t>Teil II: Finanzielle Werte bzw. Werte aus Kosten-Leistungsrechnung</t>
  </si>
  <si>
    <t>Abrechnungsperiode von</t>
  </si>
  <si>
    <t>Abrechnungsperiode bis</t>
  </si>
  <si>
    <t>Aufwand</t>
  </si>
  <si>
    <t>Besoldung Verwaltung:</t>
  </si>
  <si>
    <t>Besoldung Lehrkräfte:</t>
  </si>
  <si>
    <t>Referentenhonorare:</t>
  </si>
  <si>
    <t>Sozialkosten:</t>
  </si>
  <si>
    <t>übriger Personalauwand und Personalspesen:</t>
  </si>
  <si>
    <t>Büro,Schulmaterial, Drucksachen:</t>
  </si>
  <si>
    <t>Dienstleistungen und Honorare:</t>
  </si>
  <si>
    <t>übriger Sachaufwand:</t>
  </si>
  <si>
    <t>Sachaufwand</t>
  </si>
  <si>
    <t>Unterhalt, Mobilien, Maschinen und Geräte:</t>
  </si>
  <si>
    <t>Energie:</t>
  </si>
  <si>
    <t>Baulicher Unterhalt:</t>
  </si>
  <si>
    <t>Mieten, Pachten, Benützungskosten:</t>
  </si>
  <si>
    <t>Infrastrukturaufwand</t>
  </si>
  <si>
    <t>Abschreibungen Mobilien (inkl. Maschinen und Geräte):</t>
  </si>
  <si>
    <t>Abschreibungen Immobilien:</t>
  </si>
  <si>
    <t>Abschreibungen</t>
  </si>
  <si>
    <t>Verrechnungen Leitung/Administration:</t>
  </si>
  <si>
    <t>Verrechnungen Sachaufwand:</t>
  </si>
  <si>
    <t>Verrechnungen Infrastruktur:</t>
  </si>
  <si>
    <t>Verrechnungen (Aufw)</t>
  </si>
  <si>
    <t>Total Aufwand</t>
  </si>
  <si>
    <t>Ertrag</t>
  </si>
  <si>
    <t>Einschreib- und Prüfungsgebühren:</t>
  </si>
  <si>
    <t>Kursgebühren:</t>
  </si>
  <si>
    <t>Beiträge Standortkanton:</t>
  </si>
  <si>
    <t>Beiträge andere Kantone:</t>
  </si>
  <si>
    <t>Verkaufserlöse Schulmaterial, Lehrmittel:</t>
  </si>
  <si>
    <t>Übrige Einnahmen:</t>
  </si>
  <si>
    <t>Ertrag ohne Verrechnungen</t>
  </si>
  <si>
    <t>Verrechnung Leitung/Administration:</t>
  </si>
  <si>
    <t>Verrechnung Sacherträge:</t>
  </si>
  <si>
    <t>Verrechnung Infrastruktur:</t>
  </si>
  <si>
    <t>Verrechnungen (Ertr)</t>
  </si>
  <si>
    <t>Total Ertrag</t>
  </si>
  <si>
    <t>Erfolg</t>
  </si>
  <si>
    <t>Kommentare zu den erfassten Daten:</t>
  </si>
  <si>
    <t>Schlüssel zur Verrechnung von Aufwand und Ertrag:</t>
  </si>
  <si>
    <t>Infrastrukturkosten:</t>
  </si>
  <si>
    <t>Art der Infrastrukturkosten:</t>
  </si>
  <si>
    <t>Erläuterungen zu den Infrastrukturkosten:</t>
  </si>
  <si>
    <t>Entsprechen Nettokosten den intern kalkulierten Kosten für eine Klasse des Bildungsgangs:</t>
  </si>
  <si>
    <t>Kommentar zu Nettokostenvergleich:</t>
  </si>
  <si>
    <t>Trägerschaft:</t>
  </si>
  <si>
    <t>Personalkosten Verwaltung</t>
  </si>
  <si>
    <t>Personalkosten Lehrkräfte</t>
  </si>
  <si>
    <t>Sachkosten</t>
  </si>
  <si>
    <t>Infrastruktur</t>
  </si>
  <si>
    <t>Einschreib- und Prüfungsgebühren</t>
  </si>
  <si>
    <t>Kursgebühren</t>
  </si>
  <si>
    <t>Beitrag Standortkanton</t>
  </si>
  <si>
    <t>Beiträge andere Kantone</t>
  </si>
  <si>
    <t>Übrige Erträge</t>
  </si>
  <si>
    <t>Total Erlös</t>
  </si>
  <si>
    <t>Ergebnis</t>
  </si>
  <si>
    <t>Kennzahl: Kosten pro Bildungsgang</t>
  </si>
  <si>
    <t>Verkaufserlöse Schulmaterial, Lehrmittel</t>
  </si>
  <si>
    <t>Klassengrösse:</t>
  </si>
  <si>
    <t>Schritt 1:</t>
  </si>
  <si>
    <t>Infrastrukturkostenzuschlag</t>
  </si>
  <si>
    <t xml:space="preserve">Kosten pro Lektion </t>
  </si>
  <si>
    <t>Anteil Infrastrukturkosten</t>
  </si>
  <si>
    <t>Zuschlag?</t>
  </si>
  <si>
    <t>Kosten pro Lektion insgesamt NEU</t>
  </si>
  <si>
    <t>Kosten pro Lektion insgesamt</t>
  </si>
  <si>
    <t xml:space="preserve">Schritt 2: </t>
  </si>
  <si>
    <t>Berechnung reelle Kosten</t>
  </si>
  <si>
    <t>Präsenzlektionen Geschäftsjahr</t>
  </si>
  <si>
    <t>Anzahl Normsemester</t>
  </si>
  <si>
    <t>Anzahl Studierende</t>
  </si>
  <si>
    <t>Kosten / Semester und Studierendem (reell)</t>
  </si>
  <si>
    <t>Kosten Geschäftsjahr</t>
  </si>
  <si>
    <t xml:space="preserve">Schritt 3: </t>
  </si>
  <si>
    <t>Plafonierung</t>
  </si>
  <si>
    <t>Plafonierung in %</t>
  </si>
  <si>
    <t>Plafonierte Kosten im Geschäftsjahr</t>
  </si>
  <si>
    <t>Plafonierte Kosten pro Semester / Studierendem</t>
  </si>
  <si>
    <t>Präsenzlektionen Geschäftsjahr pro Studierendem</t>
  </si>
  <si>
    <t>Maximale Anzahl Präsenzlektionen pro Jahr und Studierendem</t>
  </si>
  <si>
    <t>Plafonierung absolut</t>
  </si>
  <si>
    <t>Finalisierung</t>
  </si>
  <si>
    <t>Anteil</t>
  </si>
  <si>
    <t>Die Normsemester entsprechen der vom SBFI nach Modell festgelegten Anzahl und müssen nicht mit der tatsächlichen Anzahl des Bildungsgangs einer HF übereinstimmen.</t>
  </si>
  <si>
    <t xml:space="preserve">Infrastrukturkosten = 15% Gesamtkosten </t>
  </si>
  <si>
    <t>(falls Infrastrukturkosten &lt; 10% Gesamtkosten)</t>
  </si>
  <si>
    <t xml:space="preserve">Rundung auf 100 CHF </t>
  </si>
  <si>
    <t>Modell 5400, VZ</t>
  </si>
  <si>
    <t>Modell 3600, VZ</t>
  </si>
  <si>
    <t>Modell 5400, TZ</t>
  </si>
  <si>
    <t>Modell 3600, TZ</t>
  </si>
  <si>
    <t xml:space="preserve">50%, bei öffentlichem Interesse höher </t>
  </si>
  <si>
    <t xml:space="preserve">anrechenbare Kosten (pro Semester / Studierendem)  </t>
  </si>
  <si>
    <t xml:space="preserve">Schritt 4:  </t>
  </si>
  <si>
    <t>Personalaufwand</t>
  </si>
  <si>
    <t>Teil III: Ergänzende Informationen</t>
  </si>
  <si>
    <t>Schulinterner Kommentar:</t>
  </si>
  <si>
    <t>Auswertung</t>
  </si>
  <si>
    <t>Kennzahl: Kosten pro Lektion</t>
  </si>
  <si>
    <t>Nettokosten (Auwand ./. Int. Verr. Ertrag)</t>
  </si>
  <si>
    <t>Erklärungstext (Teil1):</t>
  </si>
  <si>
    <t>Berechnung des gewichteten Mittelwerts dieses Bildungsgangs aller Schulen in der Schweiz (Gewichtung nach Anzahl Studierender)</t>
  </si>
  <si>
    <t xml:space="preserve">Die anrechenbaren Kosten entsprechen nicht dem HFSV-Beitrag des Bildungsgangs. Es folgen noch mehrere Schritte. Die wichtigsten: </t>
  </si>
  <si>
    <t>Prüfung durch Kantonsverantwortliche und HFSV Arbeitsgruppe zur Plausibilisierung der Daten der Kostenerhebung</t>
  </si>
  <si>
    <t xml:space="preserve">Glättung über 3 Jahre (d.h. Berücksichtigung der Daten von drei Kostenerhebungen) </t>
  </si>
  <si>
    <t>Ziel des Dokuments</t>
  </si>
  <si>
    <t>Aufbau Dokument</t>
  </si>
  <si>
    <t>Tabellenblatt "Datenauswertung"</t>
  </si>
  <si>
    <t>In diesem Tabellenblatt sind die einzelnen Berechnungsschritte nach Erfassung der Werte in der Online-Datenbank aufgeführt. Es handelt sich um 4 Schritte:</t>
  </si>
  <si>
    <t>2. Berechnung der reellen (d.h. der effektiven) Kosten. Zentrale Kennzahl sind die Kosten pro Student und Semester.</t>
  </si>
  <si>
    <t>3. Plafonierung: Für die Berechnung der Tarife wird ein Maximum in Bezug auf die Anzahl Präsenzlektionen pro Student und Jahr festgelegt. Werte, die darüber liegen, werden plafoniert.</t>
  </si>
  <si>
    <t xml:space="preserve">Zu beachten: </t>
  </si>
  <si>
    <r>
      <t xml:space="preserve">Bitte füllen Sie in der vorliegenden Kalkulationstabelle </t>
    </r>
    <r>
      <rPr>
        <u/>
        <sz val="11"/>
        <color rgb="FF000000"/>
        <rFont val="Calibri"/>
        <family val="2"/>
      </rPr>
      <t>ausschliesslich die blau markierten Zellen</t>
    </r>
    <r>
      <rPr>
        <sz val="11"/>
        <color rgb="FF000000"/>
        <rFont val="Calibri"/>
        <family val="2"/>
      </rPr>
      <t xml:space="preserve"> aus. 
Die übrigen Angaben werden automatisch berechnet.</t>
    </r>
  </si>
  <si>
    <t>Im Rahmen der Kostenerhebung HF werden die Bildungsgänge in einer Online-Datenbank erfasst. Dies ist Grundlage für die Festlegung der HFSV-Tarife. Das vorliegende Dokument erklärt am spezifischen Beispiel eines Bildungsgangs, der eingegeben werden kann, welche Auswertungsschritte nach Erfassung der Werte in der Online-Datenbank erfolgen.</t>
  </si>
  <si>
    <t xml:space="preserve">4. Finalisierung: I.d.R. werden 50% der plafonierten Kosten abgegolten (bei erhöhtem öffentlichen Interesse: bis 90%). </t>
  </si>
  <si>
    <t>Datenauswertung</t>
  </si>
  <si>
    <t xml:space="preserve">Tabellenblatt "Dateneingabe_OnlineDB"  </t>
  </si>
  <si>
    <t>In diesem Tabellenblatt können Sie die Werte eines Bildungsgangs, den Sie in der Online-Datenbank bereits erfasst haben, eingeben. Nutzen Sie dazu die Möglichkeit des Excel-Downloads in der Online-Datenbank (Export Ihrer Daten als Excel-Dokument) und kopieren Sie die Werte von Spalte B des Excel-Downloads der Online-Datenbank in Spalte B des Tabellenblatts "Dateneingabe_OnlineDB" dieses Excel-Dokuments. Alternativ können Sie die Werte manuell erfassen resp. einzeln kopieren. Die Struktur der beiden Excel-Dokumente stimmt für die Kostenerhebung des Jahres 2025 überein.</t>
  </si>
  <si>
    <t xml:space="preserve">Vollkostenerhebung der höheren Fachschulen  </t>
  </si>
  <si>
    <t xml:space="preserve">Anzahl Normsemester  </t>
  </si>
  <si>
    <t xml:space="preserve">1. Bereinigung Infrastrukturkosten: Es gibt Unterschiede in Bezug auf die Kosten der Infrastruktur (teilweise kostenlose Nutzung von Gebäuden). Um den Tarif inkl. Infrastrukturkosten festzulegen, erfolgt bei sehr geringen Infrastrukturkosten ein Zuschlag.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</si>
</sst>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 * #,##0_ ;_ * \-#,##0_ ;_ * &quot;-&quot;??_ ;_ @_ "/>
    <numFmt numFmtId="165" formatCode="_ * #,##0.0_ ;_ * \-#,##0.0_ ;_ * &quot;-&quot;??_ ;_ @_ "/>
  </numFmts>
  <fonts count="12" x14ac:knownFonts="1">
    <font>
      <sz val="11"/>
      <color rgb="FF000000"/>
      <name val="Calibri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9"/>
      <color rgb="FF000000"/>
      <name val="Calibri"/>
      <family val="2"/>
    </font>
    <font>
      <b/>
      <sz val="9"/>
      <color rgb="FF000000"/>
      <name val="Calibri"/>
      <family val="2"/>
    </font>
    <font>
      <b/>
      <sz val="16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color theme="3"/>
      <name val="Calibri"/>
      <family val="2"/>
    </font>
    <font>
      <b/>
      <sz val="14"/>
      <color theme="3"/>
      <name val="Calibri"/>
      <family val="2"/>
    </font>
    <font>
      <b/>
      <sz val="14"/>
      <color theme="3"/>
      <name val="Calibri"/>
      <family val="2"/>
      <scheme val="minor"/>
    </font>
    <font>
      <u/>
      <sz val="11"/>
      <color rgb="FF000000"/>
      <name val="Calibri"/>
      <family val="2"/>
    </font>
    <font>
      <sz val="11"/>
      <color rgb="FF00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CE6F1"/>
        <bgColor rgb="FF000000"/>
      </patternFill>
    </fill>
    <fill>
      <patternFill patternType="solid">
        <fgColor rgb="FFF8BF95"/>
        <bgColor rgb="FF000000"/>
      </patternFill>
    </fill>
    <fill>
      <patternFill patternType="solid">
        <fgColor theme="2"/>
        <bgColor indexed="64"/>
      </patternFill>
    </fill>
    <fill>
      <patternFill patternType="solid">
        <fgColor theme="9" tint="0.59999389629810485"/>
        <bgColor rgb="FF0000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44">
    <xf numFmtId="0" fontId="0" fillId="0" borderId="0" xfId="0"/>
    <xf numFmtId="0" fontId="3" fillId="0" borderId="0" xfId="0" applyFont="1"/>
    <xf numFmtId="0" fontId="4" fillId="0" borderId="0" xfId="0" applyFont="1"/>
    <xf numFmtId="0" fontId="0" fillId="5" borderId="0" xfId="0" applyFill="1"/>
    <xf numFmtId="0" fontId="1" fillId="0" borderId="0" xfId="0" applyFont="1"/>
    <xf numFmtId="0" fontId="6" fillId="4" borderId="0" xfId="0" applyFont="1" applyFill="1"/>
    <xf numFmtId="0" fontId="0" fillId="4" borderId="0" xfId="0" applyFill="1"/>
    <xf numFmtId="0" fontId="1" fillId="4" borderId="0" xfId="0" applyFont="1" applyFill="1" applyAlignment="1">
      <alignment vertical="top"/>
    </xf>
    <xf numFmtId="0" fontId="1" fillId="4" borderId="0" xfId="0" applyFont="1" applyFill="1" applyAlignment="1">
      <alignment vertical="top" wrapText="1"/>
    </xf>
    <xf numFmtId="0" fontId="1" fillId="4" borderId="0" xfId="0" applyFont="1" applyFill="1"/>
    <xf numFmtId="0" fontId="1" fillId="4" borderId="0" xfId="0" applyFont="1" applyFill="1" applyAlignment="1">
      <alignment wrapText="1"/>
    </xf>
    <xf numFmtId="0" fontId="7" fillId="4" borderId="0" xfId="0" applyFont="1" applyFill="1"/>
    <xf numFmtId="0" fontId="8" fillId="0" borderId="0" xfId="0" applyFont="1"/>
    <xf numFmtId="0" fontId="9" fillId="0" borderId="0" xfId="0" applyFont="1" applyAlignment="1">
      <alignment horizontal="left" vertical="top"/>
    </xf>
    <xf numFmtId="0" fontId="1" fillId="4" borderId="0" xfId="0" applyFont="1" applyFill="1" applyAlignment="1">
      <alignment horizontal="left" vertical="top" wrapText="1"/>
    </xf>
    <xf numFmtId="164" fontId="1" fillId="4" borderId="0" xfId="2" applyNumberFormat="1" applyFont="1" applyFill="1"/>
    <xf numFmtId="9" fontId="1" fillId="4" borderId="0" xfId="1" applyFont="1" applyFill="1"/>
    <xf numFmtId="164" fontId="1" fillId="4" borderId="0" xfId="2" applyNumberFormat="1" applyFont="1" applyFill="1" applyAlignment="1">
      <alignment horizontal="right"/>
    </xf>
    <xf numFmtId="0" fontId="6" fillId="4" borderId="1" xfId="0" applyFont="1" applyFill="1" applyBorder="1"/>
    <xf numFmtId="164" fontId="6" fillId="4" borderId="1" xfId="2" applyNumberFormat="1" applyFont="1" applyFill="1" applyBorder="1"/>
    <xf numFmtId="164" fontId="1" fillId="0" borderId="0" xfId="2" applyNumberFormat="1" applyFont="1"/>
    <xf numFmtId="165" fontId="1" fillId="4" borderId="0" xfId="2" applyNumberFormat="1" applyFont="1" applyFill="1"/>
    <xf numFmtId="0" fontId="11" fillId="3" borderId="0" xfId="0" applyFont="1" applyFill="1" applyAlignment="1">
      <alignment horizontal="right" vertical="top"/>
    </xf>
    <xf numFmtId="164" fontId="6" fillId="4" borderId="0" xfId="2" applyNumberFormat="1" applyFont="1" applyFill="1"/>
    <xf numFmtId="0" fontId="6" fillId="2" borderId="0" xfId="0" applyFont="1" applyFill="1"/>
    <xf numFmtId="0" fontId="1" fillId="2" borderId="0" xfId="0" applyFont="1" applyFill="1"/>
    <xf numFmtId="0" fontId="1" fillId="4" borderId="0" xfId="0" applyFont="1" applyFill="1" applyAlignment="1">
      <alignment horizontal="left" vertical="top"/>
    </xf>
    <xf numFmtId="9" fontId="1" fillId="3" borderId="1" xfId="0" applyNumberFormat="1" applyFont="1" applyFill="1" applyBorder="1"/>
    <xf numFmtId="2" fontId="11" fillId="3" borderId="0" xfId="0" applyNumberFormat="1" applyFont="1" applyFill="1" applyAlignment="1">
      <alignment horizontal="right" vertical="top"/>
    </xf>
    <xf numFmtId="0" fontId="6" fillId="7" borderId="1" xfId="0" applyFont="1" applyFill="1" applyBorder="1"/>
    <xf numFmtId="0" fontId="1" fillId="7" borderId="1" xfId="0" applyFont="1" applyFill="1" applyBorder="1"/>
    <xf numFmtId="1" fontId="1" fillId="7" borderId="1" xfId="0" applyNumberFormat="1" applyFont="1" applyFill="1" applyBorder="1"/>
    <xf numFmtId="2" fontId="1" fillId="7" borderId="1" xfId="0" applyNumberFormat="1" applyFont="1" applyFill="1" applyBorder="1"/>
    <xf numFmtId="0" fontId="0" fillId="8" borderId="0" xfId="0" applyFill="1"/>
    <xf numFmtId="164" fontId="6" fillId="8" borderId="0" xfId="2" applyNumberFormat="1" applyFont="1" applyFill="1"/>
    <xf numFmtId="0" fontId="5" fillId="0" borderId="0" xfId="0" applyFont="1"/>
    <xf numFmtId="0" fontId="6" fillId="0" borderId="0" xfId="0" applyFont="1"/>
    <xf numFmtId="164" fontId="0" fillId="2" borderId="0" xfId="2" applyNumberFormat="1" applyFont="1" applyFill="1"/>
    <xf numFmtId="164" fontId="1" fillId="2" borderId="0" xfId="2" applyNumberFormat="1" applyFont="1" applyFill="1"/>
    <xf numFmtId="164" fontId="0" fillId="0" borderId="0" xfId="2" applyNumberFormat="1" applyFont="1" applyFill="1"/>
    <xf numFmtId="164" fontId="0" fillId="6" borderId="0" xfId="2" applyNumberFormat="1" applyFont="1" applyFill="1"/>
    <xf numFmtId="164" fontId="6" fillId="0" borderId="0" xfId="2" applyNumberFormat="1" applyFont="1" applyFill="1"/>
    <xf numFmtId="164" fontId="1" fillId="6" borderId="0" xfId="2" applyNumberFormat="1" applyFont="1" applyFill="1"/>
    <xf numFmtId="0" fontId="1" fillId="4" borderId="0" xfId="0" applyFont="1" applyFill="1" applyAlignment="1">
      <alignment horizontal="left" vertical="top" wrapText="1"/>
    </xf>
  </cellXfs>
  <cellStyles count="3">
    <cellStyle name="Komma" xfId="2" builtinId="3"/>
    <cellStyle name="Prozent" xfId="1" builtinId="5"/>
    <cellStyle name="Standard" xfId="0" builtinId="0"/>
  </cellStyles>
  <dxfs count="0"/>
  <tableStyles count="0" defaultTableStyle="TableStyleMedium9" defaultPivotStyle="PivotStyleMedium4"/>
  <colors>
    <mruColors>
      <color rgb="FFFFFFFF"/>
      <color rgb="FFF7F7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105833</xdr:colOff>
      <xdr:row>30</xdr:row>
      <xdr:rowOff>74084</xdr:rowOff>
    </xdr:from>
    <xdr:to>
      <xdr:col>4</xdr:col>
      <xdr:colOff>709083</xdr:colOff>
      <xdr:row>30</xdr:row>
      <xdr:rowOff>74084</xdr:rowOff>
    </xdr:to>
    <xdr:cxnSp macro="">
      <xdr:nvCxnSpPr>
        <xdr:cNvPr id="2" name="Gerade Verbindung mit Pfeil 1">
          <a:extLst>
            <a:ext uri="{FF2B5EF4-FFF2-40B4-BE49-F238E27FC236}">
              <a16:creationId xmlns:a16="http://schemas.microsoft.com/office/drawing/2014/main" id="{B68B3493-AF59-4F72-8F95-DDF1DE1A6FCA}"/>
            </a:ext>
          </a:extLst>
        </xdr:cNvPr>
        <xdr:cNvCxnSpPr/>
      </xdr:nvCxnSpPr>
      <xdr:spPr>
        <a:xfrm flipH="1">
          <a:off x="8173508" y="4493684"/>
          <a:ext cx="60325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95250</xdr:colOff>
      <xdr:row>22</xdr:row>
      <xdr:rowOff>63499</xdr:rowOff>
    </xdr:from>
    <xdr:to>
      <xdr:col>4</xdr:col>
      <xdr:colOff>698500</xdr:colOff>
      <xdr:row>22</xdr:row>
      <xdr:rowOff>63499</xdr:rowOff>
    </xdr:to>
    <xdr:cxnSp macro="">
      <xdr:nvCxnSpPr>
        <xdr:cNvPr id="3" name="Gerade Verbindung mit Pfeil 2">
          <a:extLst>
            <a:ext uri="{FF2B5EF4-FFF2-40B4-BE49-F238E27FC236}">
              <a16:creationId xmlns:a16="http://schemas.microsoft.com/office/drawing/2014/main" id="{9E669B06-F0A0-4DE7-BA82-502623033AC1}"/>
            </a:ext>
          </a:extLst>
        </xdr:cNvPr>
        <xdr:cNvCxnSpPr/>
      </xdr:nvCxnSpPr>
      <xdr:spPr>
        <a:xfrm flipH="1">
          <a:off x="8162925" y="3263899"/>
          <a:ext cx="60325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DF1637-DFE0-4E6F-8AA3-71630EB06D75}">
  <dimension ref="A1:B20"/>
  <sheetViews>
    <sheetView showGridLines="0" tabSelected="1" zoomScaleNormal="100" workbookViewId="0">
      <selection activeCell="A28" sqref="A28"/>
    </sheetView>
  </sheetViews>
  <sheetFormatPr baseColWidth="10" defaultRowHeight="15" x14ac:dyDescent="0.25"/>
  <cols>
    <col min="1" max="1" width="27.140625" customWidth="1"/>
    <col min="2" max="2" width="232.28515625" customWidth="1"/>
  </cols>
  <sheetData>
    <row r="1" spans="1:2" ht="18.75" x14ac:dyDescent="0.25">
      <c r="A1" s="13" t="s">
        <v>138</v>
      </c>
    </row>
    <row r="3" spans="1:2" x14ac:dyDescent="0.25">
      <c r="A3" s="11" t="s">
        <v>125</v>
      </c>
      <c r="B3" s="6"/>
    </row>
    <row r="4" spans="1:2" ht="32.25" customHeight="1" x14ac:dyDescent="0.25">
      <c r="A4" s="43" t="s">
        <v>133</v>
      </c>
      <c r="B4" s="43"/>
    </row>
    <row r="6" spans="1:2" x14ac:dyDescent="0.25">
      <c r="A6" s="11" t="s">
        <v>126</v>
      </c>
      <c r="B6" s="6"/>
    </row>
    <row r="7" spans="1:2" ht="45" x14ac:dyDescent="0.25">
      <c r="A7" s="14" t="s">
        <v>136</v>
      </c>
      <c r="B7" s="8" t="s">
        <v>137</v>
      </c>
    </row>
    <row r="8" spans="1:2" x14ac:dyDescent="0.25">
      <c r="A8" s="7"/>
      <c r="B8" s="8"/>
    </row>
    <row r="9" spans="1:2" x14ac:dyDescent="0.25">
      <c r="A9" s="43" t="s">
        <v>127</v>
      </c>
      <c r="B9" s="26" t="s">
        <v>128</v>
      </c>
    </row>
    <row r="10" spans="1:2" ht="15" customHeight="1" x14ac:dyDescent="0.25">
      <c r="A10" s="43"/>
      <c r="B10" s="10" t="s">
        <v>140</v>
      </c>
    </row>
    <row r="11" spans="1:2" x14ac:dyDescent="0.25">
      <c r="A11" s="43"/>
      <c r="B11" s="9" t="s">
        <v>129</v>
      </c>
    </row>
    <row r="12" spans="1:2" x14ac:dyDescent="0.25">
      <c r="A12" s="43"/>
      <c r="B12" s="9" t="s">
        <v>130</v>
      </c>
    </row>
    <row r="13" spans="1:2" x14ac:dyDescent="0.25">
      <c r="A13" s="43"/>
      <c r="B13" s="9" t="s">
        <v>134</v>
      </c>
    </row>
    <row r="14" spans="1:2" x14ac:dyDescent="0.25">
      <c r="A14" s="43"/>
      <c r="B14" s="6"/>
    </row>
    <row r="15" spans="1:2" x14ac:dyDescent="0.25">
      <c r="A15" s="43"/>
      <c r="B15" s="9" t="s">
        <v>131</v>
      </c>
    </row>
    <row r="16" spans="1:2" x14ac:dyDescent="0.25">
      <c r="A16" s="43"/>
      <c r="B16" s="6" t="s">
        <v>122</v>
      </c>
    </row>
    <row r="17" spans="1:2" x14ac:dyDescent="0.25">
      <c r="A17" s="43"/>
      <c r="B17" s="6" t="s">
        <v>121</v>
      </c>
    </row>
    <row r="18" spans="1:2" x14ac:dyDescent="0.25">
      <c r="A18" s="43"/>
      <c r="B18" s="6" t="s">
        <v>123</v>
      </c>
    </row>
    <row r="19" spans="1:2" x14ac:dyDescent="0.25">
      <c r="A19" s="43"/>
      <c r="B19" s="6" t="s">
        <v>124</v>
      </c>
    </row>
    <row r="20" spans="1:2" x14ac:dyDescent="0.25">
      <c r="A20" s="43"/>
      <c r="B20" s="6" t="s">
        <v>106</v>
      </c>
    </row>
  </sheetData>
  <mergeCells count="2">
    <mergeCell ref="A4:B4"/>
    <mergeCell ref="A9:A20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B3F149-C0B1-4B05-A096-EF53530A5435}">
  <dimension ref="A3:B120"/>
  <sheetViews>
    <sheetView workbookViewId="0">
      <selection activeCell="A2" sqref="A2"/>
    </sheetView>
  </sheetViews>
  <sheetFormatPr baseColWidth="10" defaultRowHeight="15" x14ac:dyDescent="0.25"/>
  <cols>
    <col min="1" max="1" width="86.42578125" bestFit="1" customWidth="1"/>
    <col min="2" max="2" width="50.140625" bestFit="1" customWidth="1"/>
  </cols>
  <sheetData>
    <row r="3" spans="1:2" ht="21" x14ac:dyDescent="0.35">
      <c r="A3" s="35" t="s">
        <v>0</v>
      </c>
      <c r="B3" s="35"/>
    </row>
    <row r="4" spans="1:2" x14ac:dyDescent="0.25">
      <c r="A4" t="s">
        <v>1</v>
      </c>
      <c r="B4" s="3"/>
    </row>
    <row r="5" spans="1:2" x14ac:dyDescent="0.25">
      <c r="A5" t="s">
        <v>2</v>
      </c>
      <c r="B5" s="3"/>
    </row>
    <row r="6" spans="1:2" x14ac:dyDescent="0.25">
      <c r="A6" s="36" t="s">
        <v>3</v>
      </c>
      <c r="B6" s="3"/>
    </row>
    <row r="7" spans="1:2" x14ac:dyDescent="0.25">
      <c r="A7" s="36" t="s">
        <v>4</v>
      </c>
      <c r="B7" s="3"/>
    </row>
    <row r="8" spans="1:2" x14ac:dyDescent="0.25">
      <c r="A8" t="s">
        <v>5</v>
      </c>
      <c r="B8" s="3"/>
    </row>
    <row r="9" spans="1:2" x14ac:dyDescent="0.25">
      <c r="A9" t="s">
        <v>6</v>
      </c>
      <c r="B9" s="3"/>
    </row>
    <row r="10" spans="1:2" x14ac:dyDescent="0.25">
      <c r="A10" t="s">
        <v>7</v>
      </c>
      <c r="B10" s="3"/>
    </row>
    <row r="11" spans="1:2" x14ac:dyDescent="0.25">
      <c r="A11" t="s">
        <v>8</v>
      </c>
      <c r="B11" s="3"/>
    </row>
    <row r="12" spans="1:2" x14ac:dyDescent="0.25">
      <c r="A12" t="s">
        <v>9</v>
      </c>
      <c r="B12" s="3"/>
    </row>
    <row r="13" spans="1:2" x14ac:dyDescent="0.25">
      <c r="A13" t="s">
        <v>10</v>
      </c>
      <c r="B13" s="3"/>
    </row>
    <row r="14" spans="1:2" x14ac:dyDescent="0.25">
      <c r="A14" t="s">
        <v>11</v>
      </c>
      <c r="B14" s="3"/>
    </row>
    <row r="15" spans="1:2" x14ac:dyDescent="0.25">
      <c r="A15" t="s">
        <v>12</v>
      </c>
      <c r="B15" s="3"/>
    </row>
    <row r="17" spans="1:2" x14ac:dyDescent="0.25">
      <c r="A17" s="36" t="s">
        <v>13</v>
      </c>
      <c r="B17" s="36"/>
    </row>
    <row r="18" spans="1:2" x14ac:dyDescent="0.25">
      <c r="A18" t="s">
        <v>14</v>
      </c>
      <c r="B18" s="3"/>
    </row>
    <row r="19" spans="1:2" x14ac:dyDescent="0.25">
      <c r="A19" t="s">
        <v>15</v>
      </c>
      <c r="B19" s="3"/>
    </row>
    <row r="20" spans="1:2" x14ac:dyDescent="0.25">
      <c r="A20" t="s">
        <v>16</v>
      </c>
      <c r="B20" s="3"/>
    </row>
    <row r="21" spans="1:2" x14ac:dyDescent="0.25">
      <c r="A21" t="s">
        <v>78</v>
      </c>
      <c r="B21" s="33" t="e">
        <f>B19/B20</f>
        <v>#DIV/0!</v>
      </c>
    </row>
    <row r="23" spans="1:2" ht="21" x14ac:dyDescent="0.35">
      <c r="A23" s="35" t="s">
        <v>17</v>
      </c>
      <c r="B23" s="35"/>
    </row>
    <row r="24" spans="1:2" x14ac:dyDescent="0.25">
      <c r="A24" t="s">
        <v>18</v>
      </c>
      <c r="B24" s="3"/>
    </row>
    <row r="25" spans="1:2" x14ac:dyDescent="0.25">
      <c r="A25" t="s">
        <v>19</v>
      </c>
      <c r="B25" s="3"/>
    </row>
    <row r="28" spans="1:2" x14ac:dyDescent="0.25">
      <c r="A28" s="36" t="s">
        <v>20</v>
      </c>
      <c r="B28" s="36"/>
    </row>
    <row r="29" spans="1:2" x14ac:dyDescent="0.25">
      <c r="A29" t="s">
        <v>21</v>
      </c>
      <c r="B29" s="3"/>
    </row>
    <row r="30" spans="1:2" x14ac:dyDescent="0.25">
      <c r="A30" t="s">
        <v>22</v>
      </c>
      <c r="B30" s="3"/>
    </row>
    <row r="31" spans="1:2" x14ac:dyDescent="0.25">
      <c r="A31" t="s">
        <v>23</v>
      </c>
      <c r="B31" s="3"/>
    </row>
    <row r="32" spans="1:2" x14ac:dyDescent="0.25">
      <c r="A32" t="s">
        <v>24</v>
      </c>
      <c r="B32" s="3"/>
    </row>
    <row r="33" spans="1:2" x14ac:dyDescent="0.25">
      <c r="A33" t="s">
        <v>25</v>
      </c>
      <c r="B33" s="3"/>
    </row>
    <row r="34" spans="1:2" x14ac:dyDescent="0.25">
      <c r="A34" s="36" t="s">
        <v>114</v>
      </c>
      <c r="B34" s="34">
        <f>SUM(B29:B33)</f>
        <v>0</v>
      </c>
    </row>
    <row r="36" spans="1:2" x14ac:dyDescent="0.25">
      <c r="A36" t="s">
        <v>26</v>
      </c>
      <c r="B36" s="3"/>
    </row>
    <row r="37" spans="1:2" x14ac:dyDescent="0.25">
      <c r="A37" t="s">
        <v>27</v>
      </c>
      <c r="B37" s="3"/>
    </row>
    <row r="38" spans="1:2" x14ac:dyDescent="0.25">
      <c r="A38" t="s">
        <v>28</v>
      </c>
      <c r="B38" s="3"/>
    </row>
    <row r="39" spans="1:2" x14ac:dyDescent="0.25">
      <c r="A39" s="36" t="s">
        <v>29</v>
      </c>
      <c r="B39" s="34">
        <f>SUM(B36:B38)</f>
        <v>0</v>
      </c>
    </row>
    <row r="41" spans="1:2" x14ac:dyDescent="0.25">
      <c r="A41" t="s">
        <v>30</v>
      </c>
      <c r="B41" s="3"/>
    </row>
    <row r="42" spans="1:2" x14ac:dyDescent="0.25">
      <c r="A42" t="s">
        <v>31</v>
      </c>
      <c r="B42" s="3"/>
    </row>
    <row r="43" spans="1:2" x14ac:dyDescent="0.25">
      <c r="A43" t="s">
        <v>32</v>
      </c>
      <c r="B43" s="3"/>
    </row>
    <row r="44" spans="1:2" x14ac:dyDescent="0.25">
      <c r="A44" t="s">
        <v>33</v>
      </c>
      <c r="B44" s="3"/>
    </row>
    <row r="45" spans="1:2" x14ac:dyDescent="0.25">
      <c r="A45" s="36" t="s">
        <v>34</v>
      </c>
      <c r="B45" s="34">
        <f>SUM(B41:B44)</f>
        <v>0</v>
      </c>
    </row>
    <row r="47" spans="1:2" x14ac:dyDescent="0.25">
      <c r="A47" t="s">
        <v>35</v>
      </c>
      <c r="B47" s="3"/>
    </row>
    <row r="48" spans="1:2" x14ac:dyDescent="0.25">
      <c r="A48" t="s">
        <v>36</v>
      </c>
      <c r="B48" s="3"/>
    </row>
    <row r="49" spans="1:2" x14ac:dyDescent="0.25">
      <c r="A49" s="36" t="s">
        <v>37</v>
      </c>
      <c r="B49" s="34">
        <f>SUM(B47:B48)</f>
        <v>0</v>
      </c>
    </row>
    <row r="51" spans="1:2" x14ac:dyDescent="0.25">
      <c r="A51" t="s">
        <v>38</v>
      </c>
      <c r="B51" s="3"/>
    </row>
    <row r="52" spans="1:2" x14ac:dyDescent="0.25">
      <c r="A52" t="s">
        <v>39</v>
      </c>
      <c r="B52" s="3"/>
    </row>
    <row r="53" spans="1:2" x14ac:dyDescent="0.25">
      <c r="A53" t="s">
        <v>40</v>
      </c>
      <c r="B53" s="3"/>
    </row>
    <row r="54" spans="1:2" x14ac:dyDescent="0.25">
      <c r="A54" s="36" t="s">
        <v>41</v>
      </c>
      <c r="B54" s="34">
        <f>SUM(B51:B53)</f>
        <v>0</v>
      </c>
    </row>
    <row r="56" spans="1:2" x14ac:dyDescent="0.25">
      <c r="A56" s="36" t="s">
        <v>42</v>
      </c>
      <c r="B56" s="34">
        <f>B34+B39+B45+B49+B54</f>
        <v>0</v>
      </c>
    </row>
    <row r="58" spans="1:2" x14ac:dyDescent="0.25">
      <c r="A58" s="36" t="s">
        <v>43</v>
      </c>
      <c r="B58" s="36"/>
    </row>
    <row r="59" spans="1:2" x14ac:dyDescent="0.25">
      <c r="A59" t="s">
        <v>44</v>
      </c>
      <c r="B59" s="3"/>
    </row>
    <row r="60" spans="1:2" x14ac:dyDescent="0.25">
      <c r="A60" t="s">
        <v>45</v>
      </c>
      <c r="B60" s="3"/>
    </row>
    <row r="61" spans="1:2" x14ac:dyDescent="0.25">
      <c r="A61" t="s">
        <v>46</v>
      </c>
      <c r="B61" s="3"/>
    </row>
    <row r="62" spans="1:2" x14ac:dyDescent="0.25">
      <c r="A62" t="s">
        <v>47</v>
      </c>
      <c r="B62" s="3"/>
    </row>
    <row r="63" spans="1:2" x14ac:dyDescent="0.25">
      <c r="A63" t="s">
        <v>48</v>
      </c>
      <c r="B63" s="3"/>
    </row>
    <row r="64" spans="1:2" x14ac:dyDescent="0.25">
      <c r="A64" t="s">
        <v>49</v>
      </c>
      <c r="B64" s="3"/>
    </row>
    <row r="65" spans="1:2" x14ac:dyDescent="0.25">
      <c r="A65" s="36" t="s">
        <v>50</v>
      </c>
      <c r="B65" s="34">
        <f>SUM(B59:B64)</f>
        <v>0</v>
      </c>
    </row>
    <row r="67" spans="1:2" x14ac:dyDescent="0.25">
      <c r="A67" t="s">
        <v>51</v>
      </c>
      <c r="B67" s="3"/>
    </row>
    <row r="68" spans="1:2" x14ac:dyDescent="0.25">
      <c r="A68" t="s">
        <v>52</v>
      </c>
      <c r="B68" s="3"/>
    </row>
    <row r="69" spans="1:2" x14ac:dyDescent="0.25">
      <c r="A69" t="s">
        <v>53</v>
      </c>
      <c r="B69" s="3"/>
    </row>
    <row r="70" spans="1:2" x14ac:dyDescent="0.25">
      <c r="A70" s="36" t="s">
        <v>54</v>
      </c>
      <c r="B70" s="34">
        <f>SUM(B67:B69)</f>
        <v>0</v>
      </c>
    </row>
    <row r="72" spans="1:2" x14ac:dyDescent="0.25">
      <c r="A72" s="36" t="s">
        <v>55</v>
      </c>
      <c r="B72" s="34">
        <f>B65+B70</f>
        <v>0</v>
      </c>
    </row>
    <row r="73" spans="1:2" x14ac:dyDescent="0.25">
      <c r="A73" s="36" t="s">
        <v>56</v>
      </c>
      <c r="B73" s="34">
        <f>B72-B56</f>
        <v>0</v>
      </c>
    </row>
    <row r="75" spans="1:2" ht="21" x14ac:dyDescent="0.35">
      <c r="A75" s="35" t="s">
        <v>115</v>
      </c>
      <c r="B75" s="35"/>
    </row>
    <row r="76" spans="1:2" x14ac:dyDescent="0.25">
      <c r="A76" t="s">
        <v>57</v>
      </c>
      <c r="B76" s="3"/>
    </row>
    <row r="77" spans="1:2" x14ac:dyDescent="0.25">
      <c r="A77" t="s">
        <v>58</v>
      </c>
      <c r="B77" s="3"/>
    </row>
    <row r="78" spans="1:2" x14ac:dyDescent="0.25">
      <c r="A78" t="s">
        <v>59</v>
      </c>
      <c r="B78" s="3"/>
    </row>
    <row r="79" spans="1:2" x14ac:dyDescent="0.25">
      <c r="A79" t="s">
        <v>60</v>
      </c>
      <c r="B79" s="3"/>
    </row>
    <row r="80" spans="1:2" x14ac:dyDescent="0.25">
      <c r="A80" t="s">
        <v>61</v>
      </c>
      <c r="B80" s="3"/>
    </row>
    <row r="81" spans="1:2" x14ac:dyDescent="0.25">
      <c r="A81" t="s">
        <v>62</v>
      </c>
      <c r="B81" s="3"/>
    </row>
    <row r="82" spans="1:2" x14ac:dyDescent="0.25">
      <c r="A82" t="s">
        <v>63</v>
      </c>
      <c r="B82" s="3"/>
    </row>
    <row r="83" spans="1:2" x14ac:dyDescent="0.25">
      <c r="A83" t="s">
        <v>116</v>
      </c>
      <c r="B83" s="3"/>
    </row>
    <row r="84" spans="1:2" x14ac:dyDescent="0.25">
      <c r="A84" s="4" t="s">
        <v>120</v>
      </c>
      <c r="B84" s="3"/>
    </row>
    <row r="85" spans="1:2" x14ac:dyDescent="0.25">
      <c r="A85" s="4" t="s">
        <v>64</v>
      </c>
      <c r="B85" s="3"/>
    </row>
    <row r="86" spans="1:2" ht="21" x14ac:dyDescent="0.35">
      <c r="A86" s="35"/>
      <c r="B86" s="35"/>
    </row>
    <row r="87" spans="1:2" x14ac:dyDescent="0.25">
      <c r="A87" s="36" t="s">
        <v>117</v>
      </c>
      <c r="B87" s="36"/>
    </row>
    <row r="88" spans="1:2" x14ac:dyDescent="0.25">
      <c r="A88" t="s">
        <v>118</v>
      </c>
    </row>
    <row r="89" spans="1:2" x14ac:dyDescent="0.25">
      <c r="A89" t="s">
        <v>65</v>
      </c>
      <c r="B89" s="37">
        <f>IF(B18=0,0,(B29+B51-B67+(B32/(B29+B30)*B29)+(B33/(B29+B30)*B29))/B18)</f>
        <v>0</v>
      </c>
    </row>
    <row r="90" spans="1:2" x14ac:dyDescent="0.25">
      <c r="A90" t="s">
        <v>66</v>
      </c>
      <c r="B90" s="37">
        <f>IF(B18=0,0,(B30+B31+(B32/(B29+B30)*B30)+(B33/(B29+B30)*B30))/B18)</f>
        <v>0</v>
      </c>
    </row>
    <row r="91" spans="1:2" x14ac:dyDescent="0.25">
      <c r="A91" t="s">
        <v>67</v>
      </c>
      <c r="B91" s="37">
        <f>IF(B18=0,0,(B39+B52-B68)/B18)</f>
        <v>0</v>
      </c>
    </row>
    <row r="92" spans="1:2" x14ac:dyDescent="0.25">
      <c r="A92" s="4" t="s">
        <v>68</v>
      </c>
      <c r="B92" s="38">
        <f>IF(B18=0,0,(B45+B49+B53-B69)/B18)</f>
        <v>0</v>
      </c>
    </row>
    <row r="93" spans="1:2" x14ac:dyDescent="0.25">
      <c r="A93" t="s">
        <v>119</v>
      </c>
      <c r="B93" s="37">
        <f>SUM(B89:B92)</f>
        <v>0</v>
      </c>
    </row>
    <row r="94" spans="1:2" x14ac:dyDescent="0.25">
      <c r="B94" s="39"/>
    </row>
    <row r="95" spans="1:2" x14ac:dyDescent="0.25">
      <c r="A95" t="s">
        <v>69</v>
      </c>
      <c r="B95" s="40">
        <f>IF(B18=0,0,B59/B18)</f>
        <v>0</v>
      </c>
    </row>
    <row r="96" spans="1:2" x14ac:dyDescent="0.25">
      <c r="A96" t="s">
        <v>70</v>
      </c>
      <c r="B96" s="40">
        <f>IF(B18=0,0,B60/B18)</f>
        <v>0</v>
      </c>
    </row>
    <row r="97" spans="1:2" x14ac:dyDescent="0.25">
      <c r="A97" t="s">
        <v>71</v>
      </c>
      <c r="B97" s="40">
        <f>IF(B18=0,0,B61/B18)</f>
        <v>0</v>
      </c>
    </row>
    <row r="98" spans="1:2" x14ac:dyDescent="0.25">
      <c r="A98" t="s">
        <v>72</v>
      </c>
      <c r="B98" s="40">
        <f>IF(B18=0,0,B62/B18)</f>
        <v>0</v>
      </c>
    </row>
    <row r="99" spans="1:2" x14ac:dyDescent="0.25">
      <c r="A99" t="s">
        <v>77</v>
      </c>
      <c r="B99" s="40">
        <f>IF(B18=0,0,B63/B18)</f>
        <v>0</v>
      </c>
    </row>
    <row r="100" spans="1:2" x14ac:dyDescent="0.25">
      <c r="A100" s="4" t="s">
        <v>73</v>
      </c>
      <c r="B100" s="40">
        <f>IF(B18=0,0,B64/B18)</f>
        <v>0</v>
      </c>
    </row>
    <row r="101" spans="1:2" x14ac:dyDescent="0.25">
      <c r="A101" s="4" t="s">
        <v>74</v>
      </c>
      <c r="B101" s="40">
        <f>SUM(B95:B100)</f>
        <v>0</v>
      </c>
    </row>
    <row r="102" spans="1:2" x14ac:dyDescent="0.25">
      <c r="A102" s="36"/>
      <c r="B102" s="41"/>
    </row>
    <row r="103" spans="1:2" x14ac:dyDescent="0.25">
      <c r="A103" t="s">
        <v>75</v>
      </c>
      <c r="B103" s="40">
        <f>B101-B93</f>
        <v>0</v>
      </c>
    </row>
    <row r="104" spans="1:2" x14ac:dyDescent="0.25">
      <c r="A104" s="36"/>
      <c r="B104" s="41"/>
    </row>
    <row r="105" spans="1:2" x14ac:dyDescent="0.25">
      <c r="A105" t="s">
        <v>76</v>
      </c>
      <c r="B105" s="39"/>
    </row>
    <row r="106" spans="1:2" x14ac:dyDescent="0.25">
      <c r="A106" t="s">
        <v>65</v>
      </c>
      <c r="B106" s="40">
        <f>B89*B12</f>
        <v>0</v>
      </c>
    </row>
    <row r="107" spans="1:2" x14ac:dyDescent="0.25">
      <c r="A107" t="s">
        <v>66</v>
      </c>
      <c r="B107" s="40">
        <f>B90*B12</f>
        <v>0</v>
      </c>
    </row>
    <row r="108" spans="1:2" x14ac:dyDescent="0.25">
      <c r="A108" t="s">
        <v>67</v>
      </c>
      <c r="B108" s="40">
        <f>B91*B12</f>
        <v>0</v>
      </c>
    </row>
    <row r="109" spans="1:2" x14ac:dyDescent="0.25">
      <c r="A109" s="4" t="s">
        <v>68</v>
      </c>
      <c r="B109" s="42">
        <f>B92*B12</f>
        <v>0</v>
      </c>
    </row>
    <row r="110" spans="1:2" x14ac:dyDescent="0.25">
      <c r="A110" t="s">
        <v>119</v>
      </c>
      <c r="B110" s="40">
        <f>SUM(B106:B109)</f>
        <v>0</v>
      </c>
    </row>
    <row r="111" spans="1:2" x14ac:dyDescent="0.25">
      <c r="B111" s="39"/>
    </row>
    <row r="112" spans="1:2" x14ac:dyDescent="0.25">
      <c r="A112" t="s">
        <v>69</v>
      </c>
      <c r="B112" s="40">
        <f>B95*B12</f>
        <v>0</v>
      </c>
    </row>
    <row r="113" spans="1:2" x14ac:dyDescent="0.25">
      <c r="A113" t="s">
        <v>70</v>
      </c>
      <c r="B113" s="40">
        <f>B96*B12</f>
        <v>0</v>
      </c>
    </row>
    <row r="114" spans="1:2" x14ac:dyDescent="0.25">
      <c r="A114" t="s">
        <v>71</v>
      </c>
      <c r="B114" s="40">
        <f>B97*B12</f>
        <v>0</v>
      </c>
    </row>
    <row r="115" spans="1:2" x14ac:dyDescent="0.25">
      <c r="A115" t="s">
        <v>72</v>
      </c>
      <c r="B115" s="40">
        <f>B98*B12</f>
        <v>0</v>
      </c>
    </row>
    <row r="116" spans="1:2" x14ac:dyDescent="0.25">
      <c r="A116" t="s">
        <v>77</v>
      </c>
      <c r="B116" s="40">
        <f>B99*B12</f>
        <v>0</v>
      </c>
    </row>
    <row r="117" spans="1:2" x14ac:dyDescent="0.25">
      <c r="A117" s="4" t="s">
        <v>73</v>
      </c>
      <c r="B117" s="42">
        <f>B100*B12</f>
        <v>0</v>
      </c>
    </row>
    <row r="118" spans="1:2" x14ac:dyDescent="0.25">
      <c r="A118" t="s">
        <v>74</v>
      </c>
      <c r="B118" s="40">
        <f>SUM(B112:B117)</f>
        <v>0</v>
      </c>
    </row>
    <row r="119" spans="1:2" x14ac:dyDescent="0.25">
      <c r="A119" s="36"/>
      <c r="B119" s="41"/>
    </row>
    <row r="120" spans="1:2" x14ac:dyDescent="0.25">
      <c r="A120" t="s">
        <v>75</v>
      </c>
      <c r="B120" s="42">
        <f>B118-B110</f>
        <v>0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E15B91-612B-4CD6-B7E9-2C444FAF640E}">
  <dimension ref="A1:L56"/>
  <sheetViews>
    <sheetView showGridLines="0" zoomScaleNormal="100" workbookViewId="0">
      <selection activeCell="A2" sqref="A2"/>
    </sheetView>
  </sheetViews>
  <sheetFormatPr baseColWidth="10" defaultRowHeight="15" customHeight="1" x14ac:dyDescent="0.25"/>
  <cols>
    <col min="1" max="1" width="11.42578125" style="1"/>
    <col min="2" max="2" width="41.85546875" style="1" customWidth="1"/>
    <col min="3" max="3" width="60.7109375" style="1" customWidth="1"/>
    <col min="4" max="4" width="18.7109375" style="1" bestFit="1" customWidth="1"/>
    <col min="5" max="5" width="11.42578125" style="1"/>
    <col min="6" max="6" width="23.28515625" style="1" customWidth="1"/>
    <col min="7" max="7" width="37.5703125" style="1" customWidth="1"/>
    <col min="8" max="9" width="11.42578125" style="1"/>
  </cols>
  <sheetData>
    <row r="1" spans="1:4" ht="18.75" x14ac:dyDescent="0.3">
      <c r="A1" s="12" t="s">
        <v>135</v>
      </c>
    </row>
    <row r="2" spans="1:4" ht="15" customHeight="1" x14ac:dyDescent="0.25">
      <c r="D2" s="2"/>
    </row>
    <row r="3" spans="1:4" ht="30" customHeight="1" x14ac:dyDescent="0.25">
      <c r="A3" s="43" t="s">
        <v>132</v>
      </c>
      <c r="B3" s="43"/>
      <c r="C3" s="43"/>
      <c r="D3" s="43"/>
    </row>
    <row r="4" spans="1:4" ht="15" customHeight="1" x14ac:dyDescent="0.25">
      <c r="A4" s="4"/>
      <c r="B4" s="4"/>
      <c r="C4" s="4"/>
      <c r="D4" s="4"/>
    </row>
    <row r="5" spans="1:4" ht="15" customHeight="1" x14ac:dyDescent="0.25">
      <c r="A5" s="5" t="s">
        <v>79</v>
      </c>
      <c r="B5" s="5" t="s">
        <v>80</v>
      </c>
      <c r="C5" s="9"/>
      <c r="D5" s="9"/>
    </row>
    <row r="6" spans="1:4" ht="15" customHeight="1" x14ac:dyDescent="0.25">
      <c r="A6" s="9"/>
      <c r="B6" s="9" t="s">
        <v>104</v>
      </c>
      <c r="C6" s="9"/>
      <c r="D6" s="9"/>
    </row>
    <row r="7" spans="1:4" ht="15" customHeight="1" x14ac:dyDescent="0.25">
      <c r="A7" s="9"/>
      <c r="B7" s="9" t="s">
        <v>105</v>
      </c>
      <c r="C7" s="9"/>
      <c r="D7" s="9"/>
    </row>
    <row r="8" spans="1:4" ht="15" customHeight="1" x14ac:dyDescent="0.25">
      <c r="A8" s="9"/>
      <c r="B8" s="9"/>
      <c r="C8" s="5" t="s">
        <v>81</v>
      </c>
      <c r="D8" s="9"/>
    </row>
    <row r="9" spans="1:4" ht="15" customHeight="1" x14ac:dyDescent="0.25">
      <c r="A9" s="9"/>
      <c r="B9" s="9"/>
      <c r="C9" s="9" t="s">
        <v>65</v>
      </c>
      <c r="D9" s="15">
        <f>Dateneingabe_OnlineDB!B89</f>
        <v>0</v>
      </c>
    </row>
    <row r="10" spans="1:4" ht="15" customHeight="1" x14ac:dyDescent="0.25">
      <c r="A10" s="9"/>
      <c r="B10" s="9"/>
      <c r="C10" s="9" t="s">
        <v>66</v>
      </c>
      <c r="D10" s="15">
        <f>Dateneingabe_OnlineDB!B90</f>
        <v>0</v>
      </c>
    </row>
    <row r="11" spans="1:4" ht="15" customHeight="1" x14ac:dyDescent="0.25">
      <c r="A11" s="9"/>
      <c r="B11" s="9"/>
      <c r="C11" s="9" t="s">
        <v>67</v>
      </c>
      <c r="D11" s="15">
        <f>Dateneingabe_OnlineDB!B91</f>
        <v>0</v>
      </c>
    </row>
    <row r="12" spans="1:4" ht="15" customHeight="1" x14ac:dyDescent="0.25">
      <c r="A12" s="9"/>
      <c r="B12" s="9"/>
      <c r="C12" s="9" t="s">
        <v>68</v>
      </c>
      <c r="D12" s="15">
        <f>Dateneingabe_OnlineDB!B92</f>
        <v>0</v>
      </c>
    </row>
    <row r="13" spans="1:4" ht="15" customHeight="1" x14ac:dyDescent="0.25">
      <c r="A13" s="9"/>
      <c r="B13" s="9"/>
      <c r="C13" s="9" t="s">
        <v>85</v>
      </c>
      <c r="D13" s="15">
        <f>Dateneingabe_OnlineDB!B93</f>
        <v>0</v>
      </c>
    </row>
    <row r="14" spans="1:4" ht="15" customHeight="1" x14ac:dyDescent="0.25">
      <c r="A14" s="9"/>
      <c r="B14" s="9"/>
      <c r="C14" s="9"/>
      <c r="D14" s="15"/>
    </row>
    <row r="15" spans="1:4" ht="15" customHeight="1" x14ac:dyDescent="0.25">
      <c r="A15" s="9"/>
      <c r="B15" s="9"/>
      <c r="C15" s="9" t="s">
        <v>82</v>
      </c>
      <c r="D15" s="16" t="str">
        <f>IF(D13&gt;0,D12/D13,"")</f>
        <v/>
      </c>
    </row>
    <row r="16" spans="1:4" ht="15" customHeight="1" x14ac:dyDescent="0.25">
      <c r="A16" s="9"/>
      <c r="B16" s="9"/>
      <c r="C16" s="9" t="s">
        <v>83</v>
      </c>
      <c r="D16" s="17" t="str">
        <f>IF(D15="","",IF(D15&lt;0.1,"ja","nein"))</f>
        <v/>
      </c>
    </row>
    <row r="17" spans="1:7" ht="15" customHeight="1" x14ac:dyDescent="0.25">
      <c r="A17" s="9"/>
      <c r="B17" s="9"/>
      <c r="C17" s="9"/>
      <c r="D17" s="15"/>
    </row>
    <row r="18" spans="1:7" ht="15" customHeight="1" x14ac:dyDescent="0.25">
      <c r="A18" s="9"/>
      <c r="B18" s="9"/>
      <c r="C18" s="18" t="s">
        <v>84</v>
      </c>
      <c r="D18" s="19">
        <f>IF(D16="ja",SUM(D9:D11)*(1+0.15/(0.85)),D13)</f>
        <v>0</v>
      </c>
    </row>
    <row r="19" spans="1:7" ht="15" customHeight="1" x14ac:dyDescent="0.25">
      <c r="A19" s="4"/>
      <c r="B19" s="4"/>
      <c r="C19" s="4"/>
      <c r="D19" s="20"/>
    </row>
    <row r="20" spans="1:7" ht="15" customHeight="1" x14ac:dyDescent="0.25">
      <c r="A20" s="4"/>
      <c r="B20" s="4"/>
      <c r="C20" s="4"/>
      <c r="D20" s="20"/>
    </row>
    <row r="21" spans="1:7" ht="15" customHeight="1" x14ac:dyDescent="0.25">
      <c r="A21" s="5" t="s">
        <v>86</v>
      </c>
      <c r="B21" s="5" t="s">
        <v>87</v>
      </c>
      <c r="C21" s="9" t="s">
        <v>92</v>
      </c>
      <c r="D21" s="15" t="str">
        <f>IF(D18&gt;0,D18*D28,"")</f>
        <v/>
      </c>
    </row>
    <row r="22" spans="1:7" ht="15" customHeight="1" x14ac:dyDescent="0.25">
      <c r="A22" s="9"/>
      <c r="B22" s="9"/>
      <c r="C22" s="9" t="s">
        <v>90</v>
      </c>
      <c r="D22" s="21">
        <f>Dateneingabe_OnlineDB!B19</f>
        <v>0</v>
      </c>
    </row>
    <row r="23" spans="1:7" ht="15" customHeight="1" x14ac:dyDescent="0.25">
      <c r="A23" s="9"/>
      <c r="B23" s="9"/>
      <c r="C23" s="9" t="s">
        <v>89</v>
      </c>
      <c r="D23" s="22"/>
      <c r="F23" s="29" t="s">
        <v>139</v>
      </c>
      <c r="G23" s="30"/>
    </row>
    <row r="24" spans="1:7" ht="15" customHeight="1" x14ac:dyDescent="0.25">
      <c r="A24" s="9"/>
      <c r="B24" s="9"/>
      <c r="C24" s="9"/>
      <c r="D24" s="15"/>
      <c r="F24" s="30" t="s">
        <v>107</v>
      </c>
      <c r="G24" s="30">
        <v>6</v>
      </c>
    </row>
    <row r="25" spans="1:7" ht="15" customHeight="1" x14ac:dyDescent="0.25">
      <c r="A25" s="9"/>
      <c r="B25" s="9"/>
      <c r="C25" s="18" t="s">
        <v>91</v>
      </c>
      <c r="D25" s="19">
        <f>IFERROR(D21/D22/2,0)</f>
        <v>0</v>
      </c>
      <c r="F25" s="30" t="s">
        <v>108</v>
      </c>
      <c r="G25" s="30">
        <v>4</v>
      </c>
    </row>
    <row r="26" spans="1:7" ht="15" customHeight="1" x14ac:dyDescent="0.25">
      <c r="A26" s="4"/>
      <c r="B26" s="4"/>
      <c r="C26" s="4"/>
      <c r="D26" s="20"/>
      <c r="F26" s="30" t="s">
        <v>109</v>
      </c>
      <c r="G26" s="31">
        <v>8</v>
      </c>
    </row>
    <row r="27" spans="1:7" ht="15" customHeight="1" x14ac:dyDescent="0.25">
      <c r="A27" s="4"/>
      <c r="B27" s="4"/>
      <c r="C27" s="4"/>
      <c r="D27" s="20"/>
      <c r="F27" s="30" t="s">
        <v>110</v>
      </c>
      <c r="G27" s="31">
        <v>6</v>
      </c>
    </row>
    <row r="28" spans="1:7" ht="15" customHeight="1" x14ac:dyDescent="0.25">
      <c r="A28" s="5" t="s">
        <v>93</v>
      </c>
      <c r="B28" s="5" t="s">
        <v>94</v>
      </c>
      <c r="C28" s="9" t="s">
        <v>88</v>
      </c>
      <c r="D28" s="15">
        <f>Dateneingabe_OnlineDB!B18</f>
        <v>0</v>
      </c>
      <c r="F28" s="4" t="s">
        <v>103</v>
      </c>
      <c r="G28" s="4"/>
    </row>
    <row r="29" spans="1:7" ht="15" customHeight="1" x14ac:dyDescent="0.25">
      <c r="A29" s="9"/>
      <c r="B29" s="9"/>
      <c r="C29" s="9" t="s">
        <v>98</v>
      </c>
      <c r="D29" s="15" t="str">
        <f>IF(D28&gt;0,D28/D22,"")</f>
        <v/>
      </c>
      <c r="F29" s="4"/>
      <c r="G29" s="4"/>
    </row>
    <row r="30" spans="1:7" ht="15" customHeight="1" x14ac:dyDescent="0.25">
      <c r="A30" s="9"/>
      <c r="B30" s="9"/>
      <c r="C30" s="9"/>
      <c r="D30" s="15"/>
      <c r="F30" s="4"/>
      <c r="G30" s="4"/>
    </row>
    <row r="31" spans="1:7" ht="15" customHeight="1" x14ac:dyDescent="0.25">
      <c r="A31" s="9"/>
      <c r="B31" s="9"/>
      <c r="C31" s="9" t="s">
        <v>99</v>
      </c>
      <c r="D31" s="28"/>
      <c r="F31" s="29" t="s">
        <v>99</v>
      </c>
      <c r="G31" s="30"/>
    </row>
    <row r="32" spans="1:7" ht="15" customHeight="1" x14ac:dyDescent="0.25">
      <c r="A32" s="9"/>
      <c r="B32" s="9"/>
      <c r="C32" s="9"/>
      <c r="D32" s="15"/>
      <c r="F32" s="30" t="s">
        <v>107</v>
      </c>
      <c r="G32" s="30">
        <f>2700/18/3</f>
        <v>50</v>
      </c>
    </row>
    <row r="33" spans="1:12" ht="15" customHeight="1" x14ac:dyDescent="0.25">
      <c r="A33" s="9"/>
      <c r="B33" s="9"/>
      <c r="C33" s="9" t="s">
        <v>95</v>
      </c>
      <c r="D33" s="16">
        <f>IF(D29&gt;D31,(D31/D29-1),0)</f>
        <v>0</v>
      </c>
      <c r="F33" s="30" t="s">
        <v>108</v>
      </c>
      <c r="G33" s="30">
        <f>1800/18/2</f>
        <v>50</v>
      </c>
    </row>
    <row r="34" spans="1:12" ht="15" customHeight="1" x14ac:dyDescent="0.25">
      <c r="A34" s="9"/>
      <c r="B34" s="9"/>
      <c r="C34" s="9" t="s">
        <v>100</v>
      </c>
      <c r="D34" s="15">
        <f>IFERROR(D33*D21,0)</f>
        <v>0</v>
      </c>
      <c r="F34" s="30" t="s">
        <v>109</v>
      </c>
      <c r="G34" s="32">
        <f>2700/18/4</f>
        <v>37.5</v>
      </c>
    </row>
    <row r="35" spans="1:12" ht="15" customHeight="1" x14ac:dyDescent="0.25">
      <c r="A35" s="9"/>
      <c r="B35" s="9"/>
      <c r="C35" s="9"/>
      <c r="D35" s="15"/>
      <c r="F35" s="30" t="s">
        <v>110</v>
      </c>
      <c r="G35" s="32">
        <f>1800/18/3</f>
        <v>33.333333333333336</v>
      </c>
    </row>
    <row r="36" spans="1:12" ht="15" customHeight="1" x14ac:dyDescent="0.25">
      <c r="A36" s="9"/>
      <c r="B36" s="9"/>
      <c r="C36" s="9" t="s">
        <v>96</v>
      </c>
      <c r="D36" s="15">
        <f>IFERROR(D21+D34,0)</f>
        <v>0</v>
      </c>
    </row>
    <row r="37" spans="1:12" ht="15" customHeight="1" x14ac:dyDescent="0.25">
      <c r="A37" s="9"/>
      <c r="B37" s="9"/>
      <c r="C37" s="5" t="s">
        <v>97</v>
      </c>
      <c r="D37" s="23">
        <f>IFERROR(D36/D22/2,0)</f>
        <v>0</v>
      </c>
    </row>
    <row r="38" spans="1:12" ht="15" customHeight="1" x14ac:dyDescent="0.25">
      <c r="A38" s="4"/>
      <c r="B38" s="4"/>
      <c r="C38" s="4"/>
      <c r="D38" s="20"/>
    </row>
    <row r="39" spans="1:12" ht="15" customHeight="1" x14ac:dyDescent="0.25">
      <c r="A39" s="4"/>
      <c r="B39" s="4"/>
      <c r="C39" s="4"/>
      <c r="D39" s="20"/>
    </row>
    <row r="40" spans="1:12" ht="15" customHeight="1" x14ac:dyDescent="0.25">
      <c r="A40" s="5" t="s">
        <v>113</v>
      </c>
      <c r="B40" s="5" t="s">
        <v>101</v>
      </c>
      <c r="C40" s="5" t="s">
        <v>112</v>
      </c>
      <c r="D40" s="23">
        <f>D37*G40</f>
        <v>0</v>
      </c>
      <c r="F40" s="4" t="s">
        <v>102</v>
      </c>
      <c r="G40" s="27"/>
      <c r="H40" s="4" t="s">
        <v>111</v>
      </c>
      <c r="I40" s="4"/>
      <c r="J40" s="4"/>
      <c r="K40" s="4"/>
      <c r="L40" s="4"/>
    </row>
    <row r="41" spans="1:12" ht="15" customHeight="1" x14ac:dyDescent="0.25">
      <c r="A41" s="4"/>
      <c r="B41" s="4"/>
      <c r="C41" s="4"/>
      <c r="D41" s="20"/>
    </row>
    <row r="42" spans="1:12" ht="15" customHeight="1" x14ac:dyDescent="0.25">
      <c r="A42" s="4"/>
      <c r="B42" s="4"/>
      <c r="C42" s="4"/>
      <c r="D42" s="4"/>
    </row>
    <row r="43" spans="1:12" ht="15" customHeight="1" x14ac:dyDescent="0.25">
      <c r="A43" s="4"/>
      <c r="B43" s="4"/>
      <c r="C43" s="4"/>
      <c r="D43" s="4"/>
    </row>
    <row r="44" spans="1:12" ht="15" customHeight="1" x14ac:dyDescent="0.25">
      <c r="A44" s="24" t="s">
        <v>122</v>
      </c>
      <c r="B44" s="25"/>
      <c r="C44" s="25"/>
      <c r="D44" s="25"/>
    </row>
    <row r="45" spans="1:12" ht="15" customHeight="1" x14ac:dyDescent="0.25">
      <c r="A45" s="24"/>
      <c r="B45" s="25"/>
      <c r="C45" s="25"/>
      <c r="D45" s="25"/>
    </row>
    <row r="46" spans="1:12" ht="15" customHeight="1" x14ac:dyDescent="0.25">
      <c r="A46" s="25" t="s">
        <v>121</v>
      </c>
      <c r="B46" s="25"/>
      <c r="C46" s="25"/>
      <c r="D46" s="25"/>
    </row>
    <row r="47" spans="1:12" ht="15" customHeight="1" x14ac:dyDescent="0.25">
      <c r="A47" s="25" t="s">
        <v>123</v>
      </c>
      <c r="B47" s="25"/>
      <c r="C47" s="25"/>
      <c r="D47" s="25"/>
    </row>
    <row r="48" spans="1:12" ht="15" customHeight="1" x14ac:dyDescent="0.25">
      <c r="A48" s="25" t="s">
        <v>124</v>
      </c>
      <c r="B48" s="25"/>
      <c r="C48" s="25"/>
      <c r="D48" s="25"/>
    </row>
    <row r="49" spans="1:4" ht="15" customHeight="1" x14ac:dyDescent="0.25">
      <c r="A49" s="25" t="s">
        <v>106</v>
      </c>
      <c r="B49" s="25"/>
      <c r="C49" s="25"/>
      <c r="D49" s="25"/>
    </row>
    <row r="50" spans="1:4" ht="15" customHeight="1" x14ac:dyDescent="0.25">
      <c r="A50" s="25"/>
      <c r="B50" s="25"/>
      <c r="C50" s="25"/>
      <c r="D50" s="25"/>
    </row>
    <row r="51" spans="1:4" ht="15" customHeight="1" x14ac:dyDescent="0.25">
      <c r="A51" s="4"/>
      <c r="B51" s="4"/>
      <c r="C51" s="4"/>
      <c r="D51" s="4"/>
    </row>
    <row r="52" spans="1:4" ht="15" customHeight="1" x14ac:dyDescent="0.25">
      <c r="A52" s="4"/>
      <c r="B52" s="4"/>
      <c r="C52" s="4"/>
      <c r="D52" s="4"/>
    </row>
    <row r="53" spans="1:4" ht="15" customHeight="1" x14ac:dyDescent="0.25">
      <c r="A53" s="4"/>
      <c r="B53" s="4"/>
      <c r="C53" s="4"/>
      <c r="D53" s="4"/>
    </row>
    <row r="54" spans="1:4" ht="15" customHeight="1" x14ac:dyDescent="0.25">
      <c r="A54" s="4"/>
      <c r="B54" s="4"/>
      <c r="C54" s="4"/>
      <c r="D54" s="4"/>
    </row>
    <row r="55" spans="1:4" ht="15" customHeight="1" x14ac:dyDescent="0.25">
      <c r="A55" s="4"/>
      <c r="B55" s="4"/>
      <c r="C55" s="4"/>
      <c r="D55" s="4"/>
    </row>
    <row r="56" spans="1:4" ht="15" customHeight="1" x14ac:dyDescent="0.25">
      <c r="A56" s="4"/>
      <c r="B56" s="4"/>
      <c r="C56" s="4"/>
      <c r="D56" s="4"/>
    </row>
  </sheetData>
  <mergeCells count="1">
    <mergeCell ref="A3:D3"/>
  </mergeCells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Übersicht</vt:lpstr>
      <vt:lpstr>Dateneingabe_OnlineDB</vt:lpstr>
      <vt:lpstr>Datenauswertung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Rohdaten (plausibilisiert)</dc:title>
  <dc:subject>Office 2007 XLSX Test Document</dc:subject>
  <dc:creator>EDK Online</dc:creator>
  <dc:description>Test document for Office 2007 XLSX, generated using PHP classes.</dc:description>
  <cp:lastModifiedBy>Frey Miriam</cp:lastModifiedBy>
  <dcterms:created xsi:type="dcterms:W3CDTF">2015-06-02T19:06:31Z</dcterms:created>
  <dcterms:modified xsi:type="dcterms:W3CDTF">2025-02-20T09:22:43Z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-814902595</vt:i4>
  </property>
  <property fmtid="{D5CDD505-2E9C-101B-9397-08002B2CF9AE}" pid="3" name="_NewReviewCycle">
    <vt:lpwstr/>
  </property>
  <property fmtid="{D5CDD505-2E9C-101B-9397-08002B2CF9AE}" pid="4" name="_EmailSubject">
    <vt:lpwstr>Berechnungsdokument</vt:lpwstr>
  </property>
  <property fmtid="{D5CDD505-2E9C-101B-9397-08002B2CF9AE}" pid="5" name="_AuthorEmail">
    <vt:lpwstr>Miriam.Frey@bss-basel.ch</vt:lpwstr>
  </property>
  <property fmtid="{D5CDD505-2E9C-101B-9397-08002B2CF9AE}" pid="6" name="_AuthorEmailDisplayName">
    <vt:lpwstr>Frey Miriam</vt:lpwstr>
  </property>
</Properties>
</file>